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9" s="1"/>
  <c r="B31" l="1"/>
  <c r="B32" s="1"/>
  <c r="B33" l="1"/>
  <c r="B39" l="1"/>
  <c r="B37"/>
  <c r="B38"/>
  <c r="B36"/>
  <c r="B34"/>
  <c r="B35"/>
  <c r="B40" l="1"/>
  <c r="B41" s="1"/>
  <c r="B42" l="1"/>
  <c r="B43" l="1"/>
  <c r="B44" l="1"/>
  <c r="B46" s="1"/>
  <c r="B48" s="1"/>
</calcChain>
</file>

<file path=xl/sharedStrings.xml><?xml version="1.0" encoding="utf-8"?>
<sst xmlns="http://schemas.openxmlformats.org/spreadsheetml/2006/main" count="39" uniqueCount="39">
  <si>
    <t>Name of Employee</t>
  </si>
  <si>
    <t>PAN of Employee</t>
  </si>
  <si>
    <t>Leave Surrender</t>
  </si>
  <si>
    <t>SALARY &amp; ALLOWANCES:-</t>
  </si>
  <si>
    <t>Bonus</t>
  </si>
  <si>
    <t>DA arrears</t>
  </si>
  <si>
    <t>TOTAL SALARY &amp; ALLOWANCES</t>
  </si>
  <si>
    <t>Any other Income</t>
  </si>
  <si>
    <t>GROSS TOTAL INCOME</t>
  </si>
  <si>
    <t>Anticipated Income</t>
  </si>
  <si>
    <t>Anticipated  Taxable Income</t>
  </si>
  <si>
    <t>INCOME TAX (Slab 1)</t>
  </si>
  <si>
    <t>INCOME TAX (Slab 2)</t>
  </si>
  <si>
    <t>INCOME TAX (Slab 3)</t>
  </si>
  <si>
    <t>Tax on Anticipated Income</t>
  </si>
  <si>
    <t>Education Cess</t>
  </si>
  <si>
    <t>BALANCE TAX PAYABLE</t>
  </si>
  <si>
    <t>INCOME CHARGEBLE UNDER THE HEAD 'SALARIES'</t>
  </si>
  <si>
    <t>Special Rebate under u/s 87A</t>
  </si>
  <si>
    <t>Promotion / Grade Arrears</t>
  </si>
  <si>
    <t>Pay Revision / Re-classification Arrears</t>
  </si>
  <si>
    <t xml:space="preserve">Any other Allowances </t>
  </si>
  <si>
    <t>Tax after Rebate</t>
  </si>
  <si>
    <t>TDS already deducted in previous months</t>
  </si>
  <si>
    <t>Date of Data Entry                                                                             (DD/MM/YYYY)</t>
  </si>
  <si>
    <t>www.ceokerala.org                                                                                   E mail: ceokeralastate@gmail.com</t>
  </si>
  <si>
    <t xml:space="preserve">TDS to be deducted in the remaining months </t>
  </si>
  <si>
    <t>INCOME TAX (Slab 4)</t>
  </si>
  <si>
    <t>INCOME TAX (Slab 5)</t>
  </si>
  <si>
    <t>INCOME TAX (Slab 6)</t>
  </si>
  <si>
    <t xml:space="preserve">Disclaimer :-    This is merely an approximate calculation of Income Tax.Please confirm the </t>
  </si>
  <si>
    <t xml:space="preserve">                                                                              </t>
  </si>
  <si>
    <t xml:space="preserve">                            correctness of this computation from relevant sources.       Powered by 'CRESCENT'</t>
  </si>
  <si>
    <r>
      <t xml:space="preserve">                                                                                   </t>
    </r>
    <r>
      <rPr>
        <sz val="11"/>
        <color rgb="FF00B050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Tax-soft 22.2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</si>
  <si>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  </t>
    </r>
    <r>
      <rPr>
        <sz val="11"/>
        <color rgb="FF7030A0"/>
        <rFont val="Arial Black"/>
        <family val="2"/>
      </rPr>
      <t xml:space="preserve">Computation of Anticipated Income &amp; Tax for the Financial Year 2021-22 </t>
    </r>
  </si>
  <si>
    <r>
      <t xml:space="preserve">                                </t>
    </r>
    <r>
      <rPr>
        <sz val="11"/>
        <color rgb="FF7030A0"/>
        <rFont val="Arial Narrow"/>
        <family val="2"/>
      </rPr>
      <t xml:space="preserve">(Assessment Year 2022-23) </t>
    </r>
    <r>
      <rPr>
        <sz val="11"/>
        <color rgb="FF00B050"/>
        <rFont val="Arial Narrow"/>
        <family val="2"/>
      </rPr>
      <t>Section 115BAC</t>
    </r>
    <r>
      <rPr>
        <sz val="11"/>
        <color rgb="FFFF0000"/>
        <rFont val="Arial Narrow"/>
        <family val="2"/>
      </rPr>
      <t>(</t>
    </r>
    <r>
      <rPr>
        <sz val="11"/>
        <color rgb="FF7030A0"/>
        <rFont val="Arial Narrow"/>
        <family val="2"/>
      </rPr>
      <t xml:space="preserve"> </t>
    </r>
    <r>
      <rPr>
        <sz val="11"/>
        <color rgb="FFFF0000"/>
        <rFont val="Arial Narrow"/>
        <family val="2"/>
      </rPr>
      <t>No Exemptions &amp; Deductions )</t>
    </r>
  </si>
  <si>
    <r>
      <rPr>
        <sz val="11"/>
        <color rgb="FF7030A0"/>
        <rFont val="Calibri"/>
        <family val="2"/>
        <scheme val="minor"/>
      </rPr>
      <t xml:space="preserve">Instruction:-  </t>
    </r>
    <r>
      <rPr>
        <sz val="11"/>
        <color theme="5"/>
        <rFont val="Calibri"/>
        <family val="2"/>
        <scheme val="minor"/>
      </rPr>
      <t>E</t>
    </r>
    <r>
      <rPr>
        <sz val="11"/>
        <color theme="9" tint="-0.249977111117893"/>
        <rFont val="Calibri"/>
        <family val="2"/>
        <scheme val="minor"/>
      </rPr>
      <t xml:space="preserve">nter your data in White Column , save &amp; update  whenever a change in income occurs    </t>
    </r>
  </si>
  <si>
    <t>TOTAL TAX payable for FY 2021-22</t>
  </si>
  <si>
    <t>No. of Months remaining in the FY 2021-22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</si>
</sst>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Arial Black"/>
      <family val="2"/>
    </font>
    <font>
      <sz val="11"/>
      <color rgb="FF7030A0"/>
      <name val="Arial Narrow"/>
      <family val="2"/>
    </font>
    <font>
      <sz val="11"/>
      <name val="Calibri"/>
      <family val="2"/>
      <scheme val="minor"/>
    </font>
    <font>
      <sz val="11"/>
      <color rgb="FFFF0000"/>
      <name val="Arial Narrow"/>
      <family val="2"/>
    </font>
    <font>
      <sz val="11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2" borderId="1" xfId="0" applyFont="1" applyFill="1" applyBorder="1" applyProtection="1">
      <protection hidden="1"/>
    </xf>
    <xf numFmtId="17" fontId="0" fillId="2" borderId="1" xfId="0" applyNumberFormat="1" applyFont="1" applyFill="1" applyBorder="1" applyAlignment="1" applyProtection="1">
      <alignment horizontal="left"/>
      <protection hidden="1"/>
    </xf>
    <xf numFmtId="0" fontId="0" fillId="2" borderId="1" xfId="0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locked="0" hidden="1"/>
    </xf>
    <xf numFmtId="14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1" xfId="0" applyFill="1" applyBorder="1" applyProtection="1">
      <protection locked="0"/>
    </xf>
    <xf numFmtId="2" fontId="0" fillId="4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1" xfId="0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1" zoomScale="90" zoomScaleNormal="90" workbookViewId="0">
      <selection activeCell="H53" sqref="H53"/>
    </sheetView>
  </sheetViews>
  <sheetFormatPr defaultRowHeight="15"/>
  <cols>
    <col min="1" max="1" width="66.140625" customWidth="1"/>
    <col min="2" max="2" width="21.140625" customWidth="1"/>
  </cols>
  <sheetData>
    <row r="1" spans="1:7">
      <c r="A1" s="5" t="s">
        <v>33</v>
      </c>
      <c r="B1" s="5"/>
    </row>
    <row r="2" spans="1:7" ht="18.75">
      <c r="A2" s="6" t="s">
        <v>34</v>
      </c>
      <c r="B2" s="6"/>
    </row>
    <row r="3" spans="1:7" ht="16.5">
      <c r="A3" s="6" t="s">
        <v>35</v>
      </c>
      <c r="B3" s="6"/>
    </row>
    <row r="4" spans="1:7">
      <c r="A4" s="7" t="s">
        <v>25</v>
      </c>
      <c r="B4" s="7"/>
    </row>
    <row r="5" spans="1:7">
      <c r="A5" s="5" t="s">
        <v>36</v>
      </c>
      <c r="B5" s="5"/>
    </row>
    <row r="6" spans="1:7">
      <c r="A6" s="8" t="s">
        <v>24</v>
      </c>
      <c r="B6" s="13"/>
    </row>
    <row r="7" spans="1:7">
      <c r="A7" s="8" t="s">
        <v>0</v>
      </c>
      <c r="B7" s="14"/>
    </row>
    <row r="8" spans="1:7">
      <c r="A8" s="8" t="s">
        <v>1</v>
      </c>
      <c r="B8" s="14"/>
    </row>
    <row r="9" spans="1:7">
      <c r="A9" s="8" t="s">
        <v>3</v>
      </c>
      <c r="B9" s="12"/>
      <c r="G9" s="1"/>
    </row>
    <row r="10" spans="1:7">
      <c r="A10" s="9">
        <v>44287</v>
      </c>
      <c r="B10" s="15"/>
    </row>
    <row r="11" spans="1:7">
      <c r="A11" s="9">
        <v>44317</v>
      </c>
      <c r="B11" s="15"/>
    </row>
    <row r="12" spans="1:7">
      <c r="A12" s="9">
        <v>44348</v>
      </c>
      <c r="B12" s="15"/>
    </row>
    <row r="13" spans="1:7">
      <c r="A13" s="9">
        <v>44378</v>
      </c>
      <c r="B13" s="15"/>
    </row>
    <row r="14" spans="1:7">
      <c r="A14" s="9">
        <v>44409</v>
      </c>
      <c r="B14" s="15"/>
    </row>
    <row r="15" spans="1:7">
      <c r="A15" s="9">
        <v>44440</v>
      </c>
      <c r="B15" s="15"/>
    </row>
    <row r="16" spans="1:7">
      <c r="A16" s="9">
        <v>44470</v>
      </c>
      <c r="B16" s="15"/>
    </row>
    <row r="17" spans="1:2">
      <c r="A17" s="9">
        <v>44501</v>
      </c>
      <c r="B17" s="15"/>
    </row>
    <row r="18" spans="1:2">
      <c r="A18" s="9">
        <v>44531</v>
      </c>
      <c r="B18" s="15"/>
    </row>
    <row r="19" spans="1:2">
      <c r="A19" s="9">
        <v>44562</v>
      </c>
      <c r="B19" s="15"/>
    </row>
    <row r="20" spans="1:2">
      <c r="A20" s="9">
        <v>44593</v>
      </c>
      <c r="B20" s="15"/>
    </row>
    <row r="21" spans="1:2">
      <c r="A21" s="9">
        <v>44621</v>
      </c>
      <c r="B21" s="15"/>
    </row>
    <row r="22" spans="1:2">
      <c r="A22" s="10" t="s">
        <v>2</v>
      </c>
      <c r="B22" s="15"/>
    </row>
    <row r="23" spans="1:2">
      <c r="A23" s="8" t="s">
        <v>4</v>
      </c>
      <c r="B23" s="15"/>
    </row>
    <row r="24" spans="1:2">
      <c r="A24" s="8" t="s">
        <v>5</v>
      </c>
      <c r="B24" s="15"/>
    </row>
    <row r="25" spans="1:2">
      <c r="A25" s="8" t="s">
        <v>19</v>
      </c>
      <c r="B25" s="15"/>
    </row>
    <row r="26" spans="1:2">
      <c r="A26" s="8" t="s">
        <v>20</v>
      </c>
      <c r="B26" s="15"/>
    </row>
    <row r="27" spans="1:2">
      <c r="A27" s="8" t="s">
        <v>21</v>
      </c>
      <c r="B27" s="15"/>
    </row>
    <row r="28" spans="1:2">
      <c r="A28" s="8" t="s">
        <v>6</v>
      </c>
      <c r="B28" s="16">
        <f>SUM(B10:B27)</f>
        <v>0</v>
      </c>
    </row>
    <row r="29" spans="1:2">
      <c r="A29" s="8" t="s">
        <v>17</v>
      </c>
      <c r="B29" s="16">
        <f>B28</f>
        <v>0</v>
      </c>
    </row>
    <row r="30" spans="1:2">
      <c r="A30" s="8" t="s">
        <v>7</v>
      </c>
      <c r="B30" s="15"/>
    </row>
    <row r="31" spans="1:2">
      <c r="A31" s="8" t="s">
        <v>8</v>
      </c>
      <c r="B31" s="20">
        <f>B29+B30</f>
        <v>0</v>
      </c>
    </row>
    <row r="32" spans="1:2">
      <c r="A32" s="8" t="s">
        <v>9</v>
      </c>
      <c r="B32" s="19">
        <f>B31</f>
        <v>0</v>
      </c>
    </row>
    <row r="33" spans="1:2">
      <c r="A33" s="8" t="s">
        <v>10</v>
      </c>
      <c r="B33" s="19">
        <f>MROUND(B32,10)</f>
        <v>0</v>
      </c>
    </row>
    <row r="34" spans="1:2">
      <c r="A34" s="8" t="s">
        <v>11</v>
      </c>
      <c r="B34" s="19">
        <f>IF(B33&gt;250000,ROUND(IF(B33&gt;=500000,(250000*5%),(B33-250000)*5%),0),0)</f>
        <v>0</v>
      </c>
    </row>
    <row r="35" spans="1:2">
      <c r="A35" s="8" t="s">
        <v>12</v>
      </c>
      <c r="B35" s="19">
        <f>IF(ROUND(IF(B33&gt;=500000,(B33-500000)*10%,0),0)&gt;25000,25000,ROUND(IF(B33&gt;=500000,(B33-500000)*10%,0),0))</f>
        <v>0</v>
      </c>
    </row>
    <row r="36" spans="1:2">
      <c r="A36" s="8" t="s">
        <v>13</v>
      </c>
      <c r="B36" s="19">
        <f>IF(ROUND(IF(B33&gt;=750000,(B33-750000)*15%,0),0)&gt;37500,37500,ROUND(IF(B33&gt;=750000,(B33-750000)*15%,0),0))</f>
        <v>0</v>
      </c>
    </row>
    <row r="37" spans="1:2">
      <c r="A37" s="10" t="s">
        <v>27</v>
      </c>
      <c r="B37" s="19">
        <f>IF(ROUND(IF(B33&gt;=1000000,(B33-1000000)*20%,0),0)&gt;50000,50000,ROUND(IF(B33&gt;=1000000,(B33-1000000)*20%,0),0))</f>
        <v>0</v>
      </c>
    </row>
    <row r="38" spans="1:2">
      <c r="A38" s="10" t="s">
        <v>28</v>
      </c>
      <c r="B38" s="19">
        <f>IF(ROUND(IF(B33&gt;=1250000,(B33-1250000)*25%,0),0)&gt;62500,62500,ROUND(IF(B33&gt;=1250000,(B33-1250000)*25%,0),0))</f>
        <v>0</v>
      </c>
    </row>
    <row r="39" spans="1:2">
      <c r="A39" s="10" t="s">
        <v>29</v>
      </c>
      <c r="B39" s="19">
        <f>ROUND(IF(B33&lt;=1500000,0,(B33-1500000)*30%),0)</f>
        <v>0</v>
      </c>
    </row>
    <row r="40" spans="1:2">
      <c r="A40" s="8" t="s">
        <v>14</v>
      </c>
      <c r="B40" s="19">
        <f>B34+B35+B36+B37+B38+B39</f>
        <v>0</v>
      </c>
    </row>
    <row r="41" spans="1:2">
      <c r="A41" s="8" t="s">
        <v>18</v>
      </c>
      <c r="B41" s="19">
        <f>IF(B32&gt;=500001,0,IF(B40&gt;=12500,12500,B40))</f>
        <v>0</v>
      </c>
    </row>
    <row r="42" spans="1:2">
      <c r="A42" s="8" t="s">
        <v>22</v>
      </c>
      <c r="B42" s="19">
        <f>B40-B41</f>
        <v>0</v>
      </c>
    </row>
    <row r="43" spans="1:2">
      <c r="A43" s="8" t="s">
        <v>15</v>
      </c>
      <c r="B43" s="19">
        <f>ROUND(B42*4/100,0)</f>
        <v>0</v>
      </c>
    </row>
    <row r="44" spans="1:2">
      <c r="A44" s="10" t="s">
        <v>37</v>
      </c>
      <c r="B44" s="19">
        <f>B42+B43</f>
        <v>0</v>
      </c>
    </row>
    <row r="45" spans="1:2">
      <c r="A45" s="8" t="s">
        <v>23</v>
      </c>
      <c r="B45" s="17">
        <v>0</v>
      </c>
    </row>
    <row r="46" spans="1:2">
      <c r="A46" s="8" t="s">
        <v>16</v>
      </c>
      <c r="B46" s="19">
        <f>B44-B45</f>
        <v>0</v>
      </c>
    </row>
    <row r="47" spans="1:2">
      <c r="A47" s="10" t="s">
        <v>38</v>
      </c>
      <c r="B47" s="17">
        <v>1</v>
      </c>
    </row>
    <row r="48" spans="1:2">
      <c r="A48" s="11" t="s">
        <v>26</v>
      </c>
      <c r="B48" s="18">
        <f>B46/B47</f>
        <v>0</v>
      </c>
    </row>
    <row r="49" spans="1:2">
      <c r="A49" s="3" t="s">
        <v>30</v>
      </c>
      <c r="B49" s="3"/>
    </row>
    <row r="50" spans="1:2">
      <c r="A50" s="3" t="s">
        <v>32</v>
      </c>
      <c r="B50" s="3"/>
    </row>
    <row r="51" spans="1:2">
      <c r="A51" s="2"/>
      <c r="B51" s="2"/>
    </row>
    <row r="52" spans="1:2">
      <c r="A52" s="4" t="s">
        <v>31</v>
      </c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61" spans="1:2">
      <c r="A61" s="2"/>
      <c r="B61" s="2"/>
    </row>
  </sheetData>
  <sheetProtection password="E44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2019-04-26T16:31:05Z</cp:lastPrinted>
  <dcterms:created xsi:type="dcterms:W3CDTF">2016-04-22T12:53:28Z</dcterms:created>
  <dcterms:modified xsi:type="dcterms:W3CDTF">2021-06-14T02:56:27Z</dcterms:modified>
</cp:coreProperties>
</file>